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linas/Documents/Skandia/Presentaciones Comerciales/"/>
    </mc:Choice>
  </mc:AlternateContent>
  <xr:revisionPtr revIDLastSave="0" documentId="13_ncr:1_{B02D3F67-152C-234D-A30E-38277D135D5D}" xr6:coauthVersionLast="36" xr6:coauthVersionMax="36" xr10:uidLastSave="{00000000-0000-0000-0000-000000000000}"/>
  <bookViews>
    <workbookView xWindow="780" yWindow="960" windowWidth="27640" windowHeight="15440" xr2:uid="{54A27181-60A9-6B48-AA25-BB30CC6BF83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4" i="1"/>
  <c r="D34" i="1"/>
  <c r="D62" i="1"/>
  <c r="D52" i="1"/>
  <c r="D81" i="1"/>
  <c r="I6" i="1" s="1"/>
  <c r="D6" i="1"/>
  <c r="D10" i="1" s="1"/>
  <c r="I3" i="1" s="1"/>
  <c r="D39" i="1"/>
  <c r="D22" i="1"/>
  <c r="D17" i="1"/>
  <c r="E60" i="1" l="1"/>
  <c r="E39" i="1"/>
  <c r="E23" i="1"/>
  <c r="E32" i="1"/>
  <c r="E16" i="1"/>
  <c r="E53" i="1"/>
  <c r="E31" i="1"/>
  <c r="E15" i="1"/>
  <c r="E40" i="1"/>
  <c r="E24" i="1"/>
  <c r="E61" i="1"/>
  <c r="E36" i="1"/>
  <c r="E28" i="1"/>
  <c r="E20" i="1"/>
  <c r="E65" i="1"/>
  <c r="E57" i="1"/>
  <c r="E50" i="1"/>
  <c r="E43" i="1"/>
  <c r="E44" i="1"/>
  <c r="E35" i="1"/>
  <c r="E27" i="1"/>
  <c r="E19" i="1"/>
  <c r="E64" i="1"/>
  <c r="E56" i="1"/>
  <c r="J6" i="1"/>
  <c r="D42" i="1"/>
  <c r="E42" i="1" s="1"/>
  <c r="E52" i="1"/>
  <c r="E14" i="1"/>
  <c r="E38" i="1"/>
  <c r="E30" i="1"/>
  <c r="E22" i="1"/>
  <c r="E63" i="1"/>
  <c r="E55" i="1"/>
  <c r="E51" i="1"/>
  <c r="E34" i="1"/>
  <c r="E26" i="1"/>
  <c r="E18" i="1"/>
  <c r="E45" i="1"/>
  <c r="E41" i="1"/>
  <c r="E37" i="1"/>
  <c r="E33" i="1"/>
  <c r="E29" i="1"/>
  <c r="E25" i="1"/>
  <c r="E21" i="1"/>
  <c r="E17" i="1"/>
  <c r="E66" i="1"/>
  <c r="E62" i="1"/>
  <c r="E54" i="1"/>
  <c r="E9" i="1"/>
  <c r="E81" i="1"/>
  <c r="E6" i="1"/>
  <c r="E5" i="1"/>
  <c r="E7" i="1"/>
  <c r="E8" i="1"/>
  <c r="D46" i="1" l="1"/>
  <c r="E46" i="1" s="1"/>
  <c r="D58" i="1"/>
  <c r="E59" i="1"/>
  <c r="I4" i="1" l="1"/>
  <c r="J4" i="1" s="1"/>
  <c r="E58" i="1"/>
  <c r="D67" i="1"/>
  <c r="I5" i="1" l="1"/>
  <c r="J5" i="1" s="1"/>
  <c r="E67" i="1"/>
  <c r="D83" i="1"/>
  <c r="D66" i="1"/>
  <c r="E83" i="1" l="1"/>
  <c r="I7" i="1"/>
  <c r="J7" i="1" s="1"/>
</calcChain>
</file>

<file path=xl/sharedStrings.xml><?xml version="1.0" encoding="utf-8"?>
<sst xmlns="http://schemas.openxmlformats.org/spreadsheetml/2006/main" count="74" uniqueCount="69">
  <si>
    <t>Ingresos Netos Mensuales</t>
  </si>
  <si>
    <t>Salario</t>
  </si>
  <si>
    <t>Ingreso Adicional 3</t>
  </si>
  <si>
    <t>Total Ingresos</t>
  </si>
  <si>
    <t>Gastos Fijos Mensuales - Recomendado 50%</t>
  </si>
  <si>
    <t>Línea Celular</t>
  </si>
  <si>
    <t>Mercado</t>
  </si>
  <si>
    <t>Pago de Créditos</t>
  </si>
  <si>
    <t>Gastos Fijos adicionales</t>
  </si>
  <si>
    <t>EPS</t>
  </si>
  <si>
    <t>Total Gastos Fijos</t>
  </si>
  <si>
    <t>Ahorros Mensuales - Recomendado 20%</t>
  </si>
  <si>
    <t>Fondo de Emergencia</t>
  </si>
  <si>
    <t>Impuestos</t>
  </si>
  <si>
    <t>Arreglos Apto (Closet + Puerta)</t>
  </si>
  <si>
    <t>Educación</t>
  </si>
  <si>
    <t>Total Ahorro</t>
  </si>
  <si>
    <t>Gastos Variables Mensuales - Recomendado 30%</t>
  </si>
  <si>
    <t>Total Gastos Variables</t>
  </si>
  <si>
    <t>Dinero disponible a fin de mes</t>
  </si>
  <si>
    <t>Transporte (Taxis, gasolina, parqueaderos…)</t>
  </si>
  <si>
    <t>Netflix / Direct TV / Spotify /Otros…</t>
  </si>
  <si>
    <t>Hijos</t>
  </si>
  <si>
    <t>Administración</t>
  </si>
  <si>
    <t>Agua</t>
  </si>
  <si>
    <t xml:space="preserve">Gas </t>
  </si>
  <si>
    <t>Electricidad</t>
  </si>
  <si>
    <t>Internet</t>
  </si>
  <si>
    <t xml:space="preserve">Total Servicios </t>
  </si>
  <si>
    <t xml:space="preserve">Gastos de vivienda </t>
  </si>
  <si>
    <t>Taxis</t>
  </si>
  <si>
    <t>Gasolina</t>
  </si>
  <si>
    <t>Parqueadero</t>
  </si>
  <si>
    <t>Colegio /Universidad</t>
  </si>
  <si>
    <t>Ruta /Bus</t>
  </si>
  <si>
    <t>Uniformes /Ropa</t>
  </si>
  <si>
    <t>Mesada /Clases extracurriculares</t>
  </si>
  <si>
    <t>Mascotas</t>
  </si>
  <si>
    <t xml:space="preserve">Colegio </t>
  </si>
  <si>
    <t>Comida</t>
  </si>
  <si>
    <t>Veterinario</t>
  </si>
  <si>
    <t>Tarjetas de Créditos</t>
  </si>
  <si>
    <t>Otros créditos (Carro, libre inversión)</t>
  </si>
  <si>
    <t>Gimnasio</t>
  </si>
  <si>
    <t>Peluquería</t>
  </si>
  <si>
    <t>Arriendo o hipoteca</t>
  </si>
  <si>
    <t>Retiro /Pensión</t>
  </si>
  <si>
    <t>Seguros</t>
  </si>
  <si>
    <t>Seguro Médico (Medicina Prepagada)</t>
  </si>
  <si>
    <t>Seguro de Vida</t>
  </si>
  <si>
    <t>Seguro con Ahorro</t>
  </si>
  <si>
    <t>Seguro de Vivienda</t>
  </si>
  <si>
    <t>Declaración de renta</t>
  </si>
  <si>
    <t>Impuesto del Carro</t>
  </si>
  <si>
    <t>Impuesto Predial</t>
  </si>
  <si>
    <t>Seguro Carro (SOAT + Seguro)</t>
  </si>
  <si>
    <t>Objetivos Personales (Ahorros)</t>
  </si>
  <si>
    <t>Viajes</t>
  </si>
  <si>
    <t>Inversiones</t>
  </si>
  <si>
    <t>Entretenimiento</t>
  </si>
  <si>
    <t>Restaurantes</t>
  </si>
  <si>
    <t>Cines</t>
  </si>
  <si>
    <t>Psicologa /Terapia</t>
  </si>
  <si>
    <t>Regalos (Cumpleaños /Baby showers)</t>
  </si>
  <si>
    <t>Consultoria</t>
  </si>
  <si>
    <t>Otros ingresos</t>
  </si>
  <si>
    <t>ARRIENDO</t>
  </si>
  <si>
    <t>Diesmo</t>
  </si>
  <si>
    <t xml:space="preserve">Paseos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</si>
</sst>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_-&quot;$&quot;\ * #,##0_-;\-&quot;$&quot;\ * #,##0_-;_-&quot;$&quot;\ * &quot;-&quot;??_-;_-@_-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Segoe UI Light"/>
      <family val="2"/>
    </font>
    <font>
      <sz val="12"/>
      <color theme="1"/>
      <name val="Segoe UI Light"/>
      <family val="2"/>
    </font>
    <font>
      <sz val="12"/>
      <name val="Segoe UI Light"/>
      <family val="2"/>
    </font>
    <font>
      <sz val="12"/>
      <color theme="2" tint="-0.499984740745262"/>
      <name val="Segoe UI Light"/>
      <family val="2"/>
    </font>
    <font>
      <b/>
      <sz val="12"/>
      <color theme="1"/>
      <name val="Segoe UI Light"/>
      <family val="2"/>
    </font>
    <font>
      <sz val="12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83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9" fontId="3" fillId="0" borderId="0" xfId="2" applyNumberFormat="1" applyFont="1" applyAlignment="1">
      <alignment horizontal="center"/>
    </xf>
    <xf numFmtId="9" fontId="3" fillId="4" borderId="2" xfId="2" applyNumberFormat="1" applyFont="1" applyFill="1" applyBorder="1" applyAlignment="1" applyProtection="1">
      <alignment horizontal="center"/>
      <protection hidden="1"/>
    </xf>
    <xf numFmtId="164" fontId="3" fillId="5" borderId="2" xfId="1" applyNumberFormat="1" applyFont="1" applyFill="1" applyBorder="1" applyProtection="1">
      <protection hidden="1"/>
    </xf>
    <xf numFmtId="9" fontId="3" fillId="5" borderId="2" xfId="2" applyNumberFormat="1" applyFont="1" applyFill="1" applyBorder="1" applyAlignment="1" applyProtection="1">
      <alignment horizontal="center"/>
      <protection hidden="1"/>
    </xf>
    <xf numFmtId="164" fontId="5" fillId="0" borderId="0" xfId="1" applyNumberFormat="1" applyFont="1" applyAlignment="1" applyProtection="1">
      <alignment horizontal="left"/>
      <protection locked="0"/>
    </xf>
    <xf numFmtId="164" fontId="3" fillId="5" borderId="4" xfId="1" applyNumberFormat="1" applyFont="1" applyFill="1" applyBorder="1" applyAlignment="1" applyProtection="1">
      <protection hidden="1"/>
    </xf>
    <xf numFmtId="9" fontId="3" fillId="5" borderId="6" xfId="2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left"/>
    </xf>
    <xf numFmtId="44" fontId="5" fillId="0" borderId="0" xfId="1" applyFont="1" applyAlignment="1">
      <alignment horizontal="left"/>
    </xf>
    <xf numFmtId="9" fontId="5" fillId="0" borderId="0" xfId="2" applyNumberFormat="1" applyFont="1" applyAlignment="1">
      <alignment horizontal="center"/>
    </xf>
    <xf numFmtId="0" fontId="5" fillId="0" borderId="0" xfId="0" applyFont="1" applyAlignment="1">
      <alignment horizontal="left" indent="3"/>
    </xf>
    <xf numFmtId="165" fontId="3" fillId="5" borderId="0" xfId="0" applyNumberFormat="1" applyFont="1" applyFill="1" applyBorder="1" applyAlignment="1" applyProtection="1">
      <alignment horizontal="center" vertical="center"/>
      <protection hidden="1"/>
    </xf>
    <xf numFmtId="9" fontId="3" fillId="5" borderId="0" xfId="2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left"/>
      <protection hidden="1"/>
    </xf>
    <xf numFmtId="0" fontId="4" fillId="6" borderId="1" xfId="0" applyFont="1" applyFill="1" applyBorder="1" applyAlignment="1" applyProtection="1">
      <alignment horizontal="left"/>
      <protection hidden="1"/>
    </xf>
    <xf numFmtId="0" fontId="0" fillId="6" borderId="0" xfId="0" applyFill="1"/>
    <xf numFmtId="9" fontId="3" fillId="6" borderId="2" xfId="2" applyNumberFormat="1" applyFont="1" applyFill="1" applyBorder="1" applyAlignment="1" applyProtection="1">
      <alignment horizontal="center"/>
      <protection hidden="1"/>
    </xf>
    <xf numFmtId="164" fontId="3" fillId="5" borderId="0" xfId="1" applyNumberFormat="1" applyFont="1" applyFill="1" applyAlignment="1" applyProtection="1">
      <alignment horizontal="left"/>
      <protection locked="0"/>
    </xf>
    <xf numFmtId="164" fontId="5" fillId="7" borderId="0" xfId="1" applyNumberFormat="1" applyFont="1" applyFill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left"/>
      <protection hidden="1"/>
    </xf>
    <xf numFmtId="0" fontId="7" fillId="6" borderId="0" xfId="0" applyFont="1" applyFill="1"/>
    <xf numFmtId="0" fontId="4" fillId="6" borderId="0" xfId="0" applyFont="1" applyFill="1" applyBorder="1" applyAlignment="1" applyProtection="1">
      <alignment horizontal="left"/>
      <protection hidden="1"/>
    </xf>
    <xf numFmtId="9" fontId="3" fillId="4" borderId="7" xfId="2" applyNumberFormat="1" applyFont="1" applyFill="1" applyBorder="1" applyAlignment="1" applyProtection="1">
      <alignment horizontal="center"/>
      <protection hidden="1"/>
    </xf>
    <xf numFmtId="9" fontId="3" fillId="5" borderId="6" xfId="2" applyFont="1" applyFill="1" applyBorder="1" applyAlignment="1" applyProtection="1">
      <alignment horizontal="center"/>
      <protection hidden="1"/>
    </xf>
    <xf numFmtId="164" fontId="3" fillId="5" borderId="0" xfId="1" applyNumberFormat="1" applyFont="1" applyFill="1" applyProtection="1">
      <protection locked="0"/>
    </xf>
    <xf numFmtId="164" fontId="3" fillId="5" borderId="8" xfId="1" applyNumberFormat="1" applyFont="1" applyFill="1" applyBorder="1" applyAlignment="1" applyProtection="1">
      <alignment horizontal="left"/>
      <protection locked="0"/>
    </xf>
    <xf numFmtId="164" fontId="3" fillId="5" borderId="7" xfId="1" applyNumberFormat="1" applyFont="1" applyFill="1" applyBorder="1" applyAlignment="1" applyProtection="1">
      <alignment horizontal="left"/>
      <protection locked="0"/>
    </xf>
    <xf numFmtId="164" fontId="3" fillId="5" borderId="9" xfId="1" applyNumberFormat="1" applyFont="1" applyFill="1" applyBorder="1" applyAlignment="1" applyProtection="1">
      <alignment horizontal="left"/>
      <protection locked="0"/>
    </xf>
    <xf numFmtId="164" fontId="3" fillId="5" borderId="2" xfId="1" applyNumberFormat="1" applyFont="1" applyFill="1" applyBorder="1" applyAlignment="1" applyProtection="1">
      <alignment horizontal="left"/>
      <protection locked="0"/>
    </xf>
    <xf numFmtId="9" fontId="3" fillId="5" borderId="7" xfId="2" applyNumberFormat="1" applyFont="1" applyFill="1" applyBorder="1" applyAlignment="1" applyProtection="1">
      <alignment horizontal="center"/>
      <protection hidden="1"/>
    </xf>
    <xf numFmtId="0" fontId="1" fillId="0" borderId="11" xfId="0" applyFont="1" applyBorder="1"/>
    <xf numFmtId="0" fontId="1" fillId="0" borderId="12" xfId="0" applyFont="1" applyBorder="1"/>
    <xf numFmtId="164" fontId="3" fillId="5" borderId="21" xfId="1" applyNumberFormat="1" applyFont="1" applyFill="1" applyBorder="1" applyAlignment="1" applyProtection="1">
      <protection hidden="1"/>
    </xf>
    <xf numFmtId="9" fontId="3" fillId="5" borderId="21" xfId="2" applyFont="1" applyFill="1" applyBorder="1" applyAlignment="1" applyProtection="1">
      <alignment horizontal="center"/>
      <protection hidden="1"/>
    </xf>
    <xf numFmtId="164" fontId="3" fillId="5" borderId="2" xfId="1" applyNumberFormat="1" applyFont="1" applyFill="1" applyBorder="1" applyAlignment="1" applyProtection="1">
      <protection hidden="1"/>
    </xf>
    <xf numFmtId="165" fontId="3" fillId="5" borderId="22" xfId="0" applyNumberFormat="1" applyFont="1" applyFill="1" applyBorder="1" applyAlignment="1" applyProtection="1">
      <alignment horizontal="center" vertical="center"/>
      <protection hidden="1"/>
    </xf>
    <xf numFmtId="9" fontId="3" fillId="8" borderId="2" xfId="2" applyNumberFormat="1" applyFont="1" applyFill="1" applyBorder="1" applyAlignment="1" applyProtection="1">
      <alignment horizontal="center"/>
      <protection hidden="1"/>
    </xf>
    <xf numFmtId="9" fontId="3" fillId="8" borderId="22" xfId="2" applyNumberFormat="1" applyFont="1" applyFill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6" fillId="5" borderId="10" xfId="0" applyFont="1" applyFill="1" applyBorder="1" applyAlignment="1" applyProtection="1">
      <alignment horizontal="left" indent="2"/>
      <protection hidden="1"/>
    </xf>
    <xf numFmtId="0" fontId="6" fillId="5" borderId="0" xfId="0" applyFont="1" applyFill="1" applyBorder="1" applyAlignment="1" applyProtection="1">
      <alignment horizontal="left" indent="2"/>
      <protection hidden="1"/>
    </xf>
    <xf numFmtId="0" fontId="6" fillId="5" borderId="21" xfId="0" applyFont="1" applyFill="1" applyBorder="1" applyAlignment="1" applyProtection="1">
      <alignment horizontal="left" indent="2"/>
      <protection hidden="1"/>
    </xf>
    <xf numFmtId="0" fontId="6" fillId="5" borderId="2" xfId="0" applyFont="1" applyFill="1" applyBorder="1" applyAlignment="1" applyProtection="1">
      <alignment horizontal="left" indent="2"/>
      <protection hidden="1"/>
    </xf>
    <xf numFmtId="0" fontId="6" fillId="5" borderId="9" xfId="0" applyFont="1" applyFill="1" applyBorder="1" applyAlignment="1" applyProtection="1">
      <alignment horizontal="left" indent="2"/>
      <protection hidden="1"/>
    </xf>
    <xf numFmtId="0" fontId="6" fillId="5" borderId="22" xfId="0" applyFont="1" applyFill="1" applyBorder="1" applyAlignment="1" applyProtection="1">
      <alignment horizontal="left" indent="2"/>
      <protection hidden="1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left" indent="2"/>
      <protection hidden="1"/>
    </xf>
    <xf numFmtId="0" fontId="6" fillId="5" borderId="5" xfId="0" applyFont="1" applyFill="1" applyBorder="1" applyAlignment="1" applyProtection="1">
      <alignment horizontal="left" indent="2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  <xf numFmtId="0" fontId="5" fillId="6" borderId="1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4">
    <dxf>
      <font>
        <b/>
        <i/>
        <u val="none"/>
        <color theme="0"/>
      </font>
      <fill>
        <patternFill>
          <bgColor rgb="FF00C83C"/>
        </patternFill>
      </fill>
      <border>
        <left style="thin">
          <color theme="0"/>
        </left>
        <right/>
        <top/>
        <bottom/>
      </border>
    </dxf>
    <dxf>
      <font>
        <color rgb="FF9C0006"/>
      </font>
      <fill>
        <patternFill>
          <bgColor rgb="FFFFC7C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u val="none"/>
        <color theme="0"/>
      </font>
      <fill>
        <patternFill>
          <bgColor rgb="FF00C83C"/>
        </patternFill>
      </fill>
      <border>
        <left style="thin">
          <color theme="0"/>
        </left>
        <right/>
        <top/>
        <bottom/>
      </border>
    </dxf>
    <dxf>
      <font>
        <color rgb="FF9C0006"/>
      </font>
      <fill>
        <patternFill>
          <bgColor rgb="FFFFC7C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Repartición de 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73-CC4A-849C-A89A3CD1F1B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73-CC4A-849C-A89A3CD1F1B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73-CC4A-849C-A89A3CD1F1B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73-CC4A-849C-A89A3CD1F1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Hoja1!$G$4:$G$7</c:f>
              <c:strCache>
                <c:ptCount val="4"/>
                <c:pt idx="0">
                  <c:v>Total Gastos Fijos</c:v>
                </c:pt>
                <c:pt idx="1">
                  <c:v>Total Ahorro</c:v>
                </c:pt>
                <c:pt idx="2">
                  <c:v>Total Gastos Variables</c:v>
                </c:pt>
                <c:pt idx="3">
                  <c:v>Dinero disponible a fin de mes</c:v>
                </c:pt>
              </c:strCache>
            </c:strRef>
          </c:cat>
          <c:val>
            <c:numRef>
              <c:f>Hoja1!$H$4:$H$7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4B4-2D43-931F-2B863409C3A2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73-CC4A-849C-A89A3CD1F1B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573-CC4A-849C-A89A3CD1F1B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573-CC4A-849C-A89A3CD1F1B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573-CC4A-849C-A89A3CD1F1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Hoja1!$G$4:$G$7</c:f>
              <c:strCache>
                <c:ptCount val="4"/>
                <c:pt idx="0">
                  <c:v>Total Gastos Fijos</c:v>
                </c:pt>
                <c:pt idx="1">
                  <c:v>Total Ahorro</c:v>
                </c:pt>
                <c:pt idx="2">
                  <c:v>Total Gastos Variables</c:v>
                </c:pt>
                <c:pt idx="3">
                  <c:v>Dinero disponible a fin de mes</c:v>
                </c:pt>
              </c:strCache>
            </c:strRef>
          </c:cat>
          <c:val>
            <c:numRef>
              <c:f>Hoja1!$J$4:$J$7</c:f>
              <c:numCache>
                <c:formatCode>0%</c:formatCode>
                <c:ptCount val="4"/>
                <c:pt idx="0">
                  <c:v>0.23191183517010061</c:v>
                </c:pt>
                <c:pt idx="1">
                  <c:v>3.1624341159559179E-2</c:v>
                </c:pt>
                <c:pt idx="2">
                  <c:v>0.43124101581217056</c:v>
                </c:pt>
                <c:pt idx="3">
                  <c:v>0.30522280785816963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4-2D43-931F-2B863409C3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814502</xdr:colOff>
      <xdr:row>9</xdr:row>
      <xdr:rowOff>8372</xdr:rowOff>
    </xdr:from>
    <xdr:to>
      <xdr:col>11</xdr:col>
      <xdr:colOff>320692</xdr:colOff>
      <xdr:row>22</xdr:row>
      <xdr:rowOff>76768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DF6C20-56C7-8D42-8B81-DA721F78F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19389</xdr:colOff>
      <xdr:row>0</xdr:row>
      <xdr:rowOff>116336</xdr:rowOff>
    </xdr:from>
    <xdr:to>
      <xdr:col>4</xdr:col>
      <xdr:colOff>891908</xdr:colOff>
      <xdr:row>0</xdr:row>
      <xdr:rowOff>551861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C2060E-0005-4B47-9791-CD3AD2D9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435" y="116336"/>
          <a:ext cx="5748931" cy="43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9990-29FE-A94B-9BA0-578367E6F9D9}">
  <dimension ref="B1:J83"/>
  <sheetViews>
    <sheetView tabSelected="1" topLeftCell="A6" zoomScale="131" workbookViewId="0">
      <selection activeCell="D6" sqref="D6"/>
    </sheetView>
  </sheetViews>
  <sheetFormatPr baseColWidth="10" defaultRowHeight="16"/>
  <cols>
    <col min="3" max="3" width="28.6640625" customWidth="1"/>
    <col min="4" max="4" width="24.5" customWidth="1"/>
    <col min="5" max="5" width="12.1640625" bestFit="1" customWidth="1"/>
    <col min="9" max="9" width="12.5" bestFit="1" customWidth="1"/>
  </cols>
  <sheetData>
    <row r="1" spans="2:10" ht="47" customHeight="1"/>
    <row r="3" spans="2:10">
      <c r="B3" s="58" t="s">
        <v>0</v>
      </c>
      <c r="C3" s="58"/>
      <c r="D3" s="58"/>
      <c r="E3" s="58"/>
      <c r="G3" s="47" t="s">
        <v>3</v>
      </c>
      <c r="H3" s="47"/>
      <c r="I3" s="35">
        <f>D10</f>
        <v>2087</v>
      </c>
      <c r="J3" s="36">
        <v>1</v>
      </c>
    </row>
    <row r="4" spans="2:10">
      <c r="B4" s="1"/>
      <c r="C4" s="1"/>
      <c r="D4" s="2"/>
      <c r="E4" s="3"/>
      <c r="G4" s="48" t="s">
        <v>10</v>
      </c>
      <c r="H4" s="48"/>
      <c r="I4" s="37">
        <f>D46</f>
        <v>484</v>
      </c>
      <c r="J4" s="39">
        <f>I4/$I$3</f>
        <v>0.23191183517010061</v>
      </c>
    </row>
    <row r="5" spans="2:10">
      <c r="B5" s="62" t="s">
        <v>1</v>
      </c>
      <c r="C5" s="62"/>
      <c r="D5" s="27">
        <v>2000</v>
      </c>
      <c r="E5" s="6">
        <f>(D5)/D10</f>
        <v>0.95831336847149018</v>
      </c>
      <c r="G5" s="48" t="s">
        <v>16</v>
      </c>
      <c r="H5" s="48"/>
      <c r="I5" s="37">
        <f>D67</f>
        <v>66</v>
      </c>
      <c r="J5" s="39">
        <f t="shared" ref="J5:J7" si="0">I5/$I$3</f>
        <v>3.1624341159559179E-2</v>
      </c>
    </row>
    <row r="6" spans="2:10">
      <c r="B6" s="60" t="s">
        <v>65</v>
      </c>
      <c r="C6" s="60"/>
      <c r="D6" s="5">
        <f>D7+D8+D9</f>
        <v>87</v>
      </c>
      <c r="E6" s="6">
        <f>D6/D10</f>
        <v>4.1686631528509821E-2</v>
      </c>
      <c r="G6" s="48" t="s">
        <v>18</v>
      </c>
      <c r="H6" s="48"/>
      <c r="I6" s="37">
        <f>D81</f>
        <v>900</v>
      </c>
      <c r="J6" s="39">
        <f t="shared" si="0"/>
        <v>0.43124101581217056</v>
      </c>
    </row>
    <row r="7" spans="2:10">
      <c r="B7" s="63" t="s">
        <v>64</v>
      </c>
      <c r="C7" s="63"/>
      <c r="D7" s="7">
        <v>87</v>
      </c>
      <c r="E7" s="4">
        <f>D7/D10</f>
        <v>4.1686631528509821E-2</v>
      </c>
      <c r="G7" s="49" t="s">
        <v>19</v>
      </c>
      <c r="H7" s="50"/>
      <c r="I7" s="38">
        <f>D83</f>
        <v>637</v>
      </c>
      <c r="J7" s="40">
        <f t="shared" si="0"/>
        <v>0.30522280785816963</v>
      </c>
    </row>
    <row r="8" spans="2:10">
      <c r="B8" s="63" t="s">
        <v>66</v>
      </c>
      <c r="C8" s="63"/>
      <c r="D8" s="7">
        <v>0</v>
      </c>
      <c r="E8" s="4">
        <f>D8/D10</f>
        <v>0</v>
      </c>
    </row>
    <row r="9" spans="2:10">
      <c r="B9" s="63" t="s">
        <v>2</v>
      </c>
      <c r="C9" s="63"/>
      <c r="D9" s="7">
        <v>0</v>
      </c>
      <c r="E9" s="4">
        <f>D9/D10</f>
        <v>0</v>
      </c>
    </row>
    <row r="10" spans="2:10">
      <c r="B10" s="56" t="s">
        <v>3</v>
      </c>
      <c r="C10" s="57"/>
      <c r="D10" s="8">
        <f>D5+ D6</f>
        <v>2087</v>
      </c>
      <c r="E10" s="26">
        <v>1</v>
      </c>
    </row>
    <row r="11" spans="2:10">
      <c r="B11" s="1"/>
      <c r="C11" s="1"/>
      <c r="D11" s="2"/>
      <c r="E11" s="3"/>
    </row>
    <row r="12" spans="2:10">
      <c r="B12" s="58" t="s">
        <v>4</v>
      </c>
      <c r="C12" s="58"/>
      <c r="D12" s="58"/>
      <c r="E12" s="58"/>
    </row>
    <row r="13" spans="2:10">
      <c r="B13" s="1"/>
      <c r="C13" s="1"/>
      <c r="D13" s="2"/>
      <c r="E13" s="3"/>
    </row>
    <row r="14" spans="2:10">
      <c r="B14" s="60" t="s">
        <v>29</v>
      </c>
      <c r="C14" s="60"/>
      <c r="D14" s="20">
        <f>D15+ D16</f>
        <v>25</v>
      </c>
      <c r="E14" s="6">
        <f>D14/$D$10</f>
        <v>1.1978917105893628E-2</v>
      </c>
    </row>
    <row r="15" spans="2:10">
      <c r="B15" s="22" t="s">
        <v>45</v>
      </c>
      <c r="C15" s="22"/>
      <c r="D15" s="7">
        <v>25</v>
      </c>
      <c r="E15" s="19">
        <f t="shared" ref="E15:E45" si="1">D15/$D$10</f>
        <v>1.1978917105893628E-2</v>
      </c>
    </row>
    <row r="16" spans="2:10">
      <c r="B16" s="23" t="s">
        <v>23</v>
      </c>
      <c r="C16" s="22"/>
      <c r="D16" s="7"/>
      <c r="E16" s="19">
        <f t="shared" si="1"/>
        <v>0</v>
      </c>
    </row>
    <row r="17" spans="2:5">
      <c r="B17" s="60" t="s">
        <v>28</v>
      </c>
      <c r="C17" s="60"/>
      <c r="D17" s="20">
        <f>D18+D19+ D20+D21</f>
        <v>56</v>
      </c>
      <c r="E17" s="6">
        <f t="shared" si="1"/>
        <v>2.6832774317201723E-2</v>
      </c>
    </row>
    <row r="18" spans="2:5">
      <c r="B18" s="22" t="s">
        <v>26</v>
      </c>
      <c r="C18" s="22"/>
      <c r="D18" s="7"/>
      <c r="E18" s="19">
        <f t="shared" si="1"/>
        <v>0</v>
      </c>
    </row>
    <row r="19" spans="2:5">
      <c r="B19" s="22" t="s">
        <v>24</v>
      </c>
      <c r="C19" s="22"/>
      <c r="D19" s="7">
        <v>56</v>
      </c>
      <c r="E19" s="19">
        <f t="shared" si="1"/>
        <v>2.6832774317201723E-2</v>
      </c>
    </row>
    <row r="20" spans="2:5">
      <c r="B20" s="22" t="s">
        <v>25</v>
      </c>
      <c r="C20" s="22"/>
      <c r="D20" s="7"/>
      <c r="E20" s="19">
        <f t="shared" si="1"/>
        <v>0</v>
      </c>
    </row>
    <row r="21" spans="2:5">
      <c r="B21" s="22" t="s">
        <v>27</v>
      </c>
      <c r="C21" s="22"/>
      <c r="D21" s="7">
        <v>0</v>
      </c>
      <c r="E21" s="19">
        <f t="shared" si="1"/>
        <v>0</v>
      </c>
    </row>
    <row r="22" spans="2:5">
      <c r="B22" s="60" t="s">
        <v>20</v>
      </c>
      <c r="C22" s="60"/>
      <c r="D22" s="20">
        <f>D23+D24+D25</f>
        <v>4</v>
      </c>
      <c r="E22" s="6">
        <f t="shared" si="1"/>
        <v>1.9166267369429804E-3</v>
      </c>
    </row>
    <row r="23" spans="2:5">
      <c r="B23" s="22" t="s">
        <v>30</v>
      </c>
      <c r="C23" s="22"/>
      <c r="D23" s="7">
        <v>4</v>
      </c>
      <c r="E23" s="19">
        <f t="shared" si="1"/>
        <v>1.9166267369429804E-3</v>
      </c>
    </row>
    <row r="24" spans="2:5">
      <c r="B24" s="22" t="s">
        <v>31</v>
      </c>
      <c r="C24" s="22"/>
      <c r="D24" s="7">
        <v>0</v>
      </c>
      <c r="E24" s="19">
        <f t="shared" si="1"/>
        <v>0</v>
      </c>
    </row>
    <row r="25" spans="2:5">
      <c r="B25" s="22" t="s">
        <v>32</v>
      </c>
      <c r="C25" s="22"/>
      <c r="D25" s="7"/>
      <c r="E25" s="19">
        <f t="shared" si="1"/>
        <v>0</v>
      </c>
    </row>
    <row r="26" spans="2:5">
      <c r="B26" s="60" t="s">
        <v>5</v>
      </c>
      <c r="C26" s="60"/>
      <c r="D26" s="28">
        <v>5</v>
      </c>
      <c r="E26" s="6">
        <f t="shared" si="1"/>
        <v>2.3957834211787254E-3</v>
      </c>
    </row>
    <row r="27" spans="2:5">
      <c r="B27" s="60" t="s">
        <v>21</v>
      </c>
      <c r="C27" s="60"/>
      <c r="D27" s="29">
        <v>5</v>
      </c>
      <c r="E27" s="6">
        <f t="shared" si="1"/>
        <v>2.3957834211787254E-3</v>
      </c>
    </row>
    <row r="28" spans="2:5">
      <c r="B28" s="60" t="s">
        <v>6</v>
      </c>
      <c r="C28" s="60"/>
      <c r="D28" s="29">
        <v>8</v>
      </c>
      <c r="E28" s="6">
        <f t="shared" si="1"/>
        <v>3.8332534738859609E-3</v>
      </c>
    </row>
    <row r="29" spans="2:5">
      <c r="B29" s="16" t="s">
        <v>22</v>
      </c>
      <c r="C29" s="16"/>
      <c r="D29" s="30">
        <f>D33+ D32+D31+D30</f>
        <v>220</v>
      </c>
      <c r="E29" s="6">
        <f t="shared" si="1"/>
        <v>0.10541447053186392</v>
      </c>
    </row>
    <row r="30" spans="2:5">
      <c r="B30" s="22" t="s">
        <v>33</v>
      </c>
      <c r="C30" s="22"/>
      <c r="D30" s="7">
        <v>0</v>
      </c>
      <c r="E30" s="19">
        <f t="shared" si="1"/>
        <v>0</v>
      </c>
    </row>
    <row r="31" spans="2:5">
      <c r="B31" s="22" t="s">
        <v>34</v>
      </c>
      <c r="C31" s="22"/>
      <c r="D31" s="7">
        <v>0</v>
      </c>
      <c r="E31" s="19">
        <f t="shared" si="1"/>
        <v>0</v>
      </c>
    </row>
    <row r="32" spans="2:5">
      <c r="B32" s="22" t="s">
        <v>35</v>
      </c>
      <c r="C32" s="22"/>
      <c r="D32" s="7">
        <v>100</v>
      </c>
      <c r="E32" s="19">
        <f t="shared" si="1"/>
        <v>4.791566842357451E-2</v>
      </c>
    </row>
    <row r="33" spans="2:5">
      <c r="B33" s="22" t="s">
        <v>36</v>
      </c>
      <c r="C33" s="22"/>
      <c r="D33" s="7">
        <v>120</v>
      </c>
      <c r="E33" s="19">
        <f t="shared" si="1"/>
        <v>5.7498802108289414E-2</v>
      </c>
    </row>
    <row r="34" spans="2:5">
      <c r="B34" s="16" t="s">
        <v>37</v>
      </c>
      <c r="C34" s="16"/>
      <c r="D34" s="20">
        <f>D35+D36+D37+D38</f>
        <v>56</v>
      </c>
      <c r="E34" s="6">
        <f t="shared" si="1"/>
        <v>2.6832774317201723E-2</v>
      </c>
    </row>
    <row r="35" spans="2:5">
      <c r="B35" s="22" t="s">
        <v>38</v>
      </c>
      <c r="C35" s="22"/>
      <c r="D35" s="7">
        <v>56</v>
      </c>
      <c r="E35" s="19">
        <f t="shared" si="1"/>
        <v>2.6832774317201723E-2</v>
      </c>
    </row>
    <row r="36" spans="2:5">
      <c r="B36" s="22" t="s">
        <v>39</v>
      </c>
      <c r="C36" s="22"/>
      <c r="D36" s="7">
        <v>0</v>
      </c>
      <c r="E36" s="19">
        <f t="shared" si="1"/>
        <v>0</v>
      </c>
    </row>
    <row r="37" spans="2:5">
      <c r="B37" s="22" t="s">
        <v>40</v>
      </c>
      <c r="C37" s="22"/>
      <c r="D37" s="7">
        <v>0</v>
      </c>
      <c r="E37" s="19">
        <f t="shared" si="1"/>
        <v>0</v>
      </c>
    </row>
    <row r="38" spans="2:5">
      <c r="B38" s="22"/>
      <c r="C38" s="22"/>
      <c r="D38" s="7">
        <v>0</v>
      </c>
      <c r="E38" s="19">
        <f t="shared" si="1"/>
        <v>0</v>
      </c>
    </row>
    <row r="39" spans="2:5">
      <c r="B39" s="60" t="s">
        <v>7</v>
      </c>
      <c r="C39" s="60"/>
      <c r="D39" s="20">
        <f>D40+D41</f>
        <v>27</v>
      </c>
      <c r="E39" s="6">
        <f t="shared" si="1"/>
        <v>1.2937230474365118E-2</v>
      </c>
    </row>
    <row r="40" spans="2:5">
      <c r="B40" s="61" t="s">
        <v>41</v>
      </c>
      <c r="C40" s="61"/>
      <c r="D40" s="7">
        <v>27</v>
      </c>
      <c r="E40" s="19">
        <f t="shared" si="1"/>
        <v>1.2937230474365118E-2</v>
      </c>
    </row>
    <row r="41" spans="2:5">
      <c r="B41" s="61" t="s">
        <v>42</v>
      </c>
      <c r="C41" s="61"/>
      <c r="D41" s="7">
        <v>0</v>
      </c>
      <c r="E41" s="19">
        <f t="shared" si="1"/>
        <v>0</v>
      </c>
    </row>
    <row r="42" spans="2:5">
      <c r="B42" s="60" t="s">
        <v>8</v>
      </c>
      <c r="C42" s="60"/>
      <c r="D42" s="5">
        <f>D43+D44+D45</f>
        <v>78</v>
      </c>
      <c r="E42" s="6">
        <f t="shared" si="1"/>
        <v>3.7374221370388115E-2</v>
      </c>
    </row>
    <row r="43" spans="2:5">
      <c r="B43" s="55" t="s">
        <v>9</v>
      </c>
      <c r="C43" s="55"/>
      <c r="D43" s="21">
        <v>78</v>
      </c>
      <c r="E43" s="19">
        <f t="shared" si="1"/>
        <v>3.7374221370388115E-2</v>
      </c>
    </row>
    <row r="44" spans="2:5">
      <c r="B44" s="55" t="s">
        <v>43</v>
      </c>
      <c r="C44" s="55"/>
      <c r="D44" s="21">
        <v>0</v>
      </c>
      <c r="E44" s="19">
        <f t="shared" si="1"/>
        <v>0</v>
      </c>
    </row>
    <row r="45" spans="2:5">
      <c r="B45" s="55" t="s">
        <v>44</v>
      </c>
      <c r="C45" s="55"/>
      <c r="D45" s="21">
        <v>0</v>
      </c>
      <c r="E45" s="19">
        <f t="shared" si="1"/>
        <v>0</v>
      </c>
    </row>
    <row r="46" spans="2:5">
      <c r="B46" s="56" t="s">
        <v>10</v>
      </c>
      <c r="C46" s="57"/>
      <c r="D46" s="8">
        <f>D42+D39+D34+D29+D28+D27+D26+D22+D17+D14</f>
        <v>484</v>
      </c>
      <c r="E46" s="9">
        <f>D46/D10</f>
        <v>0.23191183517010061</v>
      </c>
    </row>
    <row r="47" spans="2:5">
      <c r="B47" s="10"/>
      <c r="C47" s="10"/>
      <c r="D47" s="11"/>
      <c r="E47" s="12"/>
    </row>
    <row r="48" spans="2:5">
      <c r="B48" s="58" t="s">
        <v>11</v>
      </c>
      <c r="C48" s="58"/>
      <c r="D48" s="58"/>
      <c r="E48" s="58"/>
    </row>
    <row r="49" spans="2:5">
      <c r="B49" s="1"/>
      <c r="C49" s="1"/>
      <c r="D49" s="2"/>
      <c r="E49" s="3"/>
    </row>
    <row r="50" spans="2:5">
      <c r="B50" s="59" t="s">
        <v>46</v>
      </c>
      <c r="C50" s="59"/>
      <c r="D50" s="31">
        <v>8</v>
      </c>
      <c r="E50" s="32">
        <f>D50/$D$10</f>
        <v>3.8332534738859609E-3</v>
      </c>
    </row>
    <row r="51" spans="2:5">
      <c r="B51" s="59" t="s">
        <v>12</v>
      </c>
      <c r="C51" s="59"/>
      <c r="D51" s="31">
        <v>9</v>
      </c>
      <c r="E51" s="32">
        <f t="shared" ref="E51:E66" si="2">D51/$D$10</f>
        <v>4.3124101581217059E-3</v>
      </c>
    </row>
    <row r="52" spans="2:5">
      <c r="B52" s="59" t="s">
        <v>47</v>
      </c>
      <c r="C52" s="59"/>
      <c r="D52" s="31">
        <f>D53+D54+D55+D56+D57</f>
        <v>7</v>
      </c>
      <c r="E52" s="32">
        <f t="shared" si="2"/>
        <v>3.3540967896502154E-3</v>
      </c>
    </row>
    <row r="53" spans="2:5">
      <c r="B53" s="24" t="s">
        <v>48</v>
      </c>
      <c r="C53" s="24"/>
      <c r="D53" s="7">
        <v>7</v>
      </c>
      <c r="E53" s="25">
        <f t="shared" si="2"/>
        <v>3.3540967896502154E-3</v>
      </c>
    </row>
    <row r="54" spans="2:5">
      <c r="B54" s="24" t="s">
        <v>55</v>
      </c>
      <c r="C54" s="24"/>
      <c r="D54" s="7">
        <v>0</v>
      </c>
      <c r="E54" s="25">
        <f t="shared" si="2"/>
        <v>0</v>
      </c>
    </row>
    <row r="55" spans="2:5">
      <c r="B55" s="24" t="s">
        <v>50</v>
      </c>
      <c r="C55" s="24"/>
      <c r="D55" s="7"/>
      <c r="E55" s="25">
        <f t="shared" si="2"/>
        <v>0</v>
      </c>
    </row>
    <row r="56" spans="2:5">
      <c r="B56" s="24" t="s">
        <v>51</v>
      </c>
      <c r="C56" s="24"/>
      <c r="D56" s="7"/>
      <c r="E56" s="25">
        <f t="shared" si="2"/>
        <v>0</v>
      </c>
    </row>
    <row r="57" spans="2:5">
      <c r="B57" s="18" t="s">
        <v>49</v>
      </c>
      <c r="C57" s="18"/>
      <c r="D57" s="7">
        <v>0</v>
      </c>
      <c r="E57" s="25">
        <f t="shared" si="2"/>
        <v>0</v>
      </c>
    </row>
    <row r="58" spans="2:5">
      <c r="B58" s="60" t="s">
        <v>13</v>
      </c>
      <c r="C58" s="60"/>
      <c r="D58" s="20">
        <f>D59+D60+D61</f>
        <v>8</v>
      </c>
      <c r="E58" s="32">
        <f t="shared" si="2"/>
        <v>3.8332534738859609E-3</v>
      </c>
    </row>
    <row r="59" spans="2:5">
      <c r="B59" s="17" t="s">
        <v>52</v>
      </c>
      <c r="C59" s="17"/>
      <c r="D59" s="7">
        <v>8</v>
      </c>
      <c r="E59" s="25">
        <f t="shared" si="2"/>
        <v>3.8332534738859609E-3</v>
      </c>
    </row>
    <row r="60" spans="2:5">
      <c r="B60" s="17" t="s">
        <v>53</v>
      </c>
      <c r="C60" s="17"/>
      <c r="D60" s="7">
        <v>0</v>
      </c>
      <c r="E60" s="25">
        <f t="shared" si="2"/>
        <v>0</v>
      </c>
    </row>
    <row r="61" spans="2:5">
      <c r="B61" s="17" t="s">
        <v>54</v>
      </c>
      <c r="C61" s="17"/>
      <c r="D61" s="7">
        <v>0</v>
      </c>
      <c r="E61" s="25">
        <f t="shared" si="2"/>
        <v>0</v>
      </c>
    </row>
    <row r="62" spans="2:5">
      <c r="B62" s="60" t="s">
        <v>56</v>
      </c>
      <c r="C62" s="60"/>
      <c r="D62" s="5">
        <f>D63+D64+D65+D66</f>
        <v>34</v>
      </c>
      <c r="E62" s="32">
        <f t="shared" si="2"/>
        <v>1.6291327264015332E-2</v>
      </c>
    </row>
    <row r="63" spans="2:5">
      <c r="B63" s="55" t="s">
        <v>14</v>
      </c>
      <c r="C63" s="55"/>
      <c r="D63" s="7">
        <v>9</v>
      </c>
      <c r="E63" s="25">
        <f t="shared" si="2"/>
        <v>4.3124101581217059E-3</v>
      </c>
    </row>
    <row r="64" spans="2:5">
      <c r="B64" s="55" t="s">
        <v>57</v>
      </c>
      <c r="C64" s="55"/>
      <c r="D64" s="7">
        <v>25</v>
      </c>
      <c r="E64" s="25">
        <f t="shared" si="2"/>
        <v>1.1978917105893628E-2</v>
      </c>
    </row>
    <row r="65" spans="2:5">
      <c r="B65" s="55" t="s">
        <v>15</v>
      </c>
      <c r="C65" s="55"/>
      <c r="D65" s="7">
        <v>0</v>
      </c>
      <c r="E65" s="25">
        <f t="shared" si="2"/>
        <v>0</v>
      </c>
    </row>
    <row r="66" spans="2:5">
      <c r="B66" s="55" t="s">
        <v>58</v>
      </c>
      <c r="C66" s="55"/>
      <c r="D66" s="7">
        <f>6000000/6*0</f>
        <v>0</v>
      </c>
      <c r="E66" s="25">
        <f t="shared" si="2"/>
        <v>0</v>
      </c>
    </row>
    <row r="67" spans="2:5">
      <c r="B67" s="56" t="s">
        <v>16</v>
      </c>
      <c r="C67" s="57"/>
      <c r="D67" s="8">
        <f>D50+D51+D52+D58+D62</f>
        <v>66</v>
      </c>
      <c r="E67" s="9">
        <f>D67/D10</f>
        <v>3.1624341159559179E-2</v>
      </c>
    </row>
    <row r="68" spans="2:5">
      <c r="B68" s="10"/>
      <c r="C68" s="10"/>
      <c r="D68" s="11"/>
      <c r="E68" s="12"/>
    </row>
    <row r="69" spans="2:5">
      <c r="B69" s="58" t="s">
        <v>17</v>
      </c>
      <c r="C69" s="58"/>
      <c r="D69" s="58"/>
      <c r="E69" s="58"/>
    </row>
    <row r="70" spans="2:5">
      <c r="B70" s="34"/>
      <c r="C70" s="33"/>
      <c r="D70" s="2"/>
      <c r="E70" s="3"/>
    </row>
    <row r="71" spans="2:5">
      <c r="B71" s="41" t="s">
        <v>59</v>
      </c>
      <c r="C71" s="42"/>
      <c r="D71" s="7">
        <v>150</v>
      </c>
      <c r="E71" s="4">
        <v>3.3333333333333333E-2</v>
      </c>
    </row>
    <row r="72" spans="2:5">
      <c r="B72" s="43" t="s">
        <v>60</v>
      </c>
      <c r="C72" s="44"/>
      <c r="D72" s="7">
        <v>250</v>
      </c>
      <c r="E72" s="4">
        <v>0</v>
      </c>
    </row>
    <row r="73" spans="2:5">
      <c r="B73" s="51" t="s">
        <v>61</v>
      </c>
      <c r="C73" s="52"/>
      <c r="D73" s="7">
        <v>100</v>
      </c>
      <c r="E73" s="4">
        <v>2.2222222222222223E-2</v>
      </c>
    </row>
    <row r="74" spans="2:5">
      <c r="B74" s="53" t="s">
        <v>68</v>
      </c>
      <c r="C74" s="54"/>
      <c r="D74" s="7">
        <v>300</v>
      </c>
      <c r="E74" s="4">
        <v>3.3333333333333333E-2</v>
      </c>
    </row>
    <row r="75" spans="2:5">
      <c r="B75" s="41" t="s">
        <v>62</v>
      </c>
      <c r="C75" s="42"/>
      <c r="D75" s="7">
        <v>0</v>
      </c>
      <c r="E75" s="4">
        <v>5.5555555555555552E-2</v>
      </c>
    </row>
    <row r="76" spans="2:5">
      <c r="B76" s="43" t="s">
        <v>63</v>
      </c>
      <c r="C76" s="44"/>
      <c r="D76" s="7">
        <v>100</v>
      </c>
      <c r="E76" s="4">
        <v>5.5555555555555552E-2</v>
      </c>
    </row>
    <row r="77" spans="2:5">
      <c r="B77" s="43" t="s">
        <v>67</v>
      </c>
      <c r="C77" s="44"/>
      <c r="D77" s="7">
        <v>0</v>
      </c>
      <c r="E77" s="4">
        <v>1.1111111111111111E-7</v>
      </c>
    </row>
    <row r="78" spans="2:5">
      <c r="B78" s="53"/>
      <c r="C78" s="54"/>
      <c r="D78" s="7">
        <v>0</v>
      </c>
      <c r="E78" s="4">
        <v>1.1111111111111111E-7</v>
      </c>
    </row>
    <row r="79" spans="2:5">
      <c r="B79" s="41"/>
      <c r="C79" s="42"/>
      <c r="D79" s="7">
        <v>0</v>
      </c>
      <c r="E79" s="4">
        <v>1.1111111111111111E-7</v>
      </c>
    </row>
    <row r="80" spans="2:5">
      <c r="B80" s="43"/>
      <c r="C80" s="44"/>
      <c r="D80" s="7">
        <v>0</v>
      </c>
      <c r="E80" s="4">
        <v>1.1111111111111111E-7</v>
      </c>
    </row>
    <row r="81" spans="2:5">
      <c r="B81" s="45" t="s">
        <v>18</v>
      </c>
      <c r="C81" s="46"/>
      <c r="D81" s="8">
        <f>SUM(D71:D80)</f>
        <v>900</v>
      </c>
      <c r="E81" s="9">
        <f>D81/D10</f>
        <v>0.43124101581217056</v>
      </c>
    </row>
    <row r="82" spans="2:5">
      <c r="B82" s="13"/>
      <c r="C82" s="13"/>
      <c r="D82" s="13"/>
      <c r="E82" s="12"/>
    </row>
    <row r="83" spans="2:5">
      <c r="B83" s="46" t="s">
        <v>19</v>
      </c>
      <c r="C83" s="46"/>
      <c r="D83" s="14">
        <f>D10-D46-D67-D81</f>
        <v>637</v>
      </c>
      <c r="E83" s="15">
        <f>D83/D10</f>
        <v>0.30522280785816963</v>
      </c>
    </row>
  </sheetData>
  <mergeCells count="51">
    <mergeCell ref="B9:C9"/>
    <mergeCell ref="B3:E3"/>
    <mergeCell ref="B5:C5"/>
    <mergeCell ref="B6:C6"/>
    <mergeCell ref="B7:C7"/>
    <mergeCell ref="B8:C8"/>
    <mergeCell ref="B42:C42"/>
    <mergeCell ref="B10:C10"/>
    <mergeCell ref="B12:E12"/>
    <mergeCell ref="B14:C14"/>
    <mergeCell ref="B17:C17"/>
    <mergeCell ref="B22:C22"/>
    <mergeCell ref="B26:C26"/>
    <mergeCell ref="B27:C27"/>
    <mergeCell ref="B28:C28"/>
    <mergeCell ref="B39:C39"/>
    <mergeCell ref="B40:C40"/>
    <mergeCell ref="B41:C41"/>
    <mergeCell ref="B64:C64"/>
    <mergeCell ref="B43:C43"/>
    <mergeCell ref="B44:C44"/>
    <mergeCell ref="B45:C45"/>
    <mergeCell ref="B46:C46"/>
    <mergeCell ref="B48:E48"/>
    <mergeCell ref="B50:C50"/>
    <mergeCell ref="B51:C51"/>
    <mergeCell ref="B52:C52"/>
    <mergeCell ref="B58:C58"/>
    <mergeCell ref="B62:C62"/>
    <mergeCell ref="B63:C63"/>
    <mergeCell ref="B66:C66"/>
    <mergeCell ref="B67:C67"/>
    <mergeCell ref="B69:E69"/>
    <mergeCell ref="B71:C71"/>
    <mergeCell ref="B72:C72"/>
    <mergeCell ref="B79:C79"/>
    <mergeCell ref="B80:C80"/>
    <mergeCell ref="B81:C81"/>
    <mergeCell ref="B83:C83"/>
    <mergeCell ref="G3:H3"/>
    <mergeCell ref="G4:H4"/>
    <mergeCell ref="G5:H5"/>
    <mergeCell ref="G6:H6"/>
    <mergeCell ref="G7:H7"/>
    <mergeCell ref="B73:C73"/>
    <mergeCell ref="B74:C74"/>
    <mergeCell ref="B75:C75"/>
    <mergeCell ref="B76:C76"/>
    <mergeCell ref="B77:C77"/>
    <mergeCell ref="B78:C78"/>
    <mergeCell ref="B65:C65"/>
  </mergeCells>
  <conditionalFormatting sqref="D83">
    <cfRule type="cellIs" dxfId="3" priority="3" operator="lessThan">
      <formula>0</formula>
    </cfRule>
  </conditionalFormatting>
  <conditionalFormatting sqref="D83">
    <cfRule type="cellIs" dxfId="2" priority="4" operator="greaterThan">
      <formula xml:space="preserve"> 0</formula>
    </cfRule>
  </conditionalFormatting>
  <conditionalFormatting sqref="I7">
    <cfRule type="cellIs" dxfId="1" priority="1" operator="lessThan">
      <formula>0</formula>
    </cfRule>
  </conditionalFormatting>
  <conditionalFormatting sqref="I7">
    <cfRule type="cellIs" dxfId="0" priority="2" operator="greaterThan">
      <formula xml:space="preserve"> 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daraki.coach@gmail.com</dc:creator>
  <cp:lastModifiedBy>daraki.coach@gmail.com</cp:lastModifiedBy>
  <dcterms:created xsi:type="dcterms:W3CDTF">2021-07-13T14:41:45Z</dcterms:created>
  <dcterms:modified xsi:type="dcterms:W3CDTF">2021-09-22T20:42:30Z</dcterms:modified>
</cp:coreProperties>
</file>